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autoCompressPictures="0"/>
  <bookViews>
    <workbookView xWindow="1300" yWindow="10760" windowWidth="38400" windowHeight="19480"/>
  </bookViews>
  <sheets>
    <sheet name="All Telescopes" sheetId="1" r:id="rId1"/>
    <sheet name="Sheet3" sheetId="3" r:id="rId2"/>
  </sheets>
  <definedNames>
    <definedName name="_xlnm.Print_Titles" localSheetId="0">'All Telescopes'!$1:$1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5" i="1"/>
  <c r="H7" i="1"/>
  <c r="H4" i="1"/>
  <c r="H16" i="1"/>
  <c r="I15" i="1"/>
  <c r="J15" i="1"/>
  <c r="I10" i="1"/>
  <c r="J10" i="1"/>
  <c r="I11" i="1"/>
  <c r="J11" i="1"/>
  <c r="I14" i="1"/>
  <c r="J14" i="1"/>
  <c r="I5" i="1"/>
  <c r="J5" i="1"/>
  <c r="I13" i="1"/>
  <c r="J13" i="1"/>
  <c r="I7" i="1"/>
  <c r="J7" i="1"/>
  <c r="I4" i="1"/>
  <c r="I9" i="1"/>
  <c r="J9" i="1"/>
  <c r="I12" i="1"/>
  <c r="J12" i="1"/>
  <c r="I16" i="1"/>
  <c r="J4" i="1"/>
  <c r="J16" i="1"/>
</calcChain>
</file>

<file path=xl/sharedStrings.xml><?xml version="1.0" encoding="utf-8"?>
<sst xmlns="http://schemas.openxmlformats.org/spreadsheetml/2006/main" count="123" uniqueCount="85">
  <si>
    <t>UH Hilo</t>
  </si>
  <si>
    <t>Operator</t>
  </si>
  <si>
    <t>Size</t>
  </si>
  <si>
    <t>0.9 m</t>
  </si>
  <si>
    <t>2.2 m</t>
  </si>
  <si>
    <t>NASA Infrared Telescope Facility</t>
  </si>
  <si>
    <t>UH 2.2-meter Telescope</t>
  </si>
  <si>
    <t>3.0 m</t>
  </si>
  <si>
    <t>NASA</t>
  </si>
  <si>
    <t>Canada-France-Hawaii Telescope</t>
  </si>
  <si>
    <t>3.6 m</t>
  </si>
  <si>
    <t>3.8 m</t>
  </si>
  <si>
    <t>United Kingdom Infrared Telescope</t>
  </si>
  <si>
    <t>10 m</t>
  </si>
  <si>
    <t xml:space="preserve">W. M. Keck Observatory (Keck I) </t>
  </si>
  <si>
    <t>W. M. Keck Observatory (Keck II)</t>
  </si>
  <si>
    <t>Subaru Telescope</t>
  </si>
  <si>
    <t xml:space="preserve">8.3 m </t>
  </si>
  <si>
    <t>Japan</t>
  </si>
  <si>
    <t>Gemini Northern Telescope</t>
  </si>
  <si>
    <t>8.1 m</t>
  </si>
  <si>
    <t>Caltech Submillimeter Observatory</t>
  </si>
  <si>
    <t>10.4 m</t>
  </si>
  <si>
    <t>15 m</t>
  </si>
  <si>
    <t>James Clerk Maxwell Telescope</t>
  </si>
  <si>
    <t>Submillimeter Array</t>
  </si>
  <si>
    <t>Very Long Baseline Array</t>
  </si>
  <si>
    <t>25 m</t>
  </si>
  <si>
    <t>NRAO/AUI/NSF</t>
  </si>
  <si>
    <t>Caltech/NSF</t>
  </si>
  <si>
    <t>Unspecified</t>
  </si>
  <si>
    <t>Thirty Meter Telescope</t>
  </si>
  <si>
    <t>30 m</t>
  </si>
  <si>
    <t> TMT International Observatory LLC (TIO)</t>
  </si>
  <si>
    <t>N/A</t>
  </si>
  <si>
    <t>Sublease Rent</t>
  </si>
  <si>
    <t>$1 per year</t>
  </si>
  <si>
    <t xml:space="preserve">Year        Rent                                                                      1-3      $300,000                                                                             4-5     $400,000                                                                              6-7     $600,000                                                                               8-9    $700,000                                                                           10       $900,000                                                                               11+   $1,080,000    </t>
  </si>
  <si>
    <t xml:space="preserve">UH </t>
  </si>
  <si>
    <t>1974-2033 (1979)</t>
  </si>
  <si>
    <t>1975-2033 (1979)</t>
  </si>
  <si>
    <t>1976-2033 (1979)</t>
  </si>
  <si>
    <t>1985-2033 (1996)</t>
  </si>
  <si>
    <t>1992-2033 (1999)</t>
  </si>
  <si>
    <t>1994-2033 (1999)</t>
  </si>
  <si>
    <t>1984-2033 (1987)</t>
  </si>
  <si>
    <t>1995-2033 (2002)</t>
  </si>
  <si>
    <t>1990-2033 (1992)</t>
  </si>
  <si>
    <t>East Asian Observatory</t>
  </si>
  <si>
    <t>1985-2033 (1993)</t>
  </si>
  <si>
    <t>None</t>
  </si>
  <si>
    <t>1983-2033 (1987)</t>
  </si>
  <si>
    <t>Yes, by end of sublease.</t>
  </si>
  <si>
    <t>8 - 6 m antennas</t>
  </si>
  <si>
    <t>Yes, by end of sublease in 2033, although replacement is possible (either the JCMT or SMA may be replaced).</t>
  </si>
  <si>
    <t>USA/UK/ Canada/Argentina/Australia/ Brazil/Chile</t>
  </si>
  <si>
    <t>(1970)</t>
  </si>
  <si>
    <t>UH Institute for Astronomy</t>
  </si>
  <si>
    <t>Canada/France/UH</t>
  </si>
  <si>
    <t>Astronomy Facilities</t>
  </si>
  <si>
    <t>Area Leased Sq ft</t>
  </si>
  <si>
    <t>Percentage of Subleased Land</t>
  </si>
  <si>
    <t>Pro Rata Rent based upon acreage</t>
  </si>
  <si>
    <t>UH 0.9-meter Educational Telescope (Hoku Ke'a)</t>
  </si>
  <si>
    <t xml:space="preserve">Project Cost </t>
  </si>
  <si>
    <t>$5,000,000</t>
  </si>
  <si>
    <t>$800,000</t>
  </si>
  <si>
    <t>(2010)</t>
  </si>
  <si>
    <t>Undergoing $5 million renovation that will extend life 20 - 40 years</t>
  </si>
  <si>
    <t>Sublease Term  (Operational)</t>
  </si>
  <si>
    <t xml:space="preserve"> Decommissioning or longterm Plans</t>
  </si>
  <si>
    <t>Yes.  Notice of Intent to Decommission was submitted. Timetable unclear</t>
  </si>
  <si>
    <t xml:space="preserve">$17.1 million </t>
  </si>
  <si>
    <t xml:space="preserve"> $2.5 million</t>
  </si>
  <si>
    <t>$9 million</t>
  </si>
  <si>
    <t>Yes. Timetable unclear, sometime after Hoku Kea and CSO are decommissioned</t>
  </si>
  <si>
    <t>No, possible upgrade to a 10-m telescope if master lease is extended</t>
  </si>
  <si>
    <t>Anticipated Decommissioning Cost</t>
  </si>
  <si>
    <t>Caltech/University of California</t>
  </si>
  <si>
    <t>Smithsonian Astrophysical Observatory/Taiwan</t>
  </si>
  <si>
    <t xml:space="preserve">Telescope is in the prime of its life. Can continue for 30-40 years, then be decommissioned or modified, depending on master lease extension </t>
  </si>
  <si>
    <t>Continue for 10-20 years and then either be decommissioned or renovated, depending on master lease extension</t>
  </si>
  <si>
    <t>Pending</t>
  </si>
  <si>
    <t xml:space="preserve">more than $6 million </t>
  </si>
  <si>
    <t xml:space="preserve">more than $10 million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</si>
</sst>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5" fontId="9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0" fontId="3" fillId="4" borderId="1" xfId="0" applyNumberFormat="1" applyFont="1" applyFill="1" applyBorder="1" applyAlignment="1">
      <alignment horizontal="center" vertical="center" wrapText="1"/>
    </xf>
    <xf numFmtId="165" fontId="2" fillId="2" borderId="1" xfId="2" applyFont="1" applyFill="1" applyBorder="1" applyAlignment="1">
      <alignment horizontal="center" vertical="center" wrapText="1"/>
    </xf>
    <xf numFmtId="165" fontId="3" fillId="4" borderId="1" xfId="2" applyFont="1" applyFill="1" applyBorder="1" applyAlignment="1">
      <alignment horizontal="center" vertical="center" wrapText="1"/>
    </xf>
    <xf numFmtId="165" fontId="3" fillId="0" borderId="0" xfId="2" applyFont="1" applyAlignment="1">
      <alignment horizontal="left" vertical="center"/>
    </xf>
    <xf numFmtId="165" fontId="3" fillId="0" borderId="0" xfId="2" applyFont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0" fontId="1" fillId="0" borderId="1" xfId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6" fillId="5" borderId="1" xfId="1" applyFont="1" applyFill="1" applyBorder="1" applyAlignment="1">
      <alignment wrapText="1"/>
    </xf>
    <xf numFmtId="0" fontId="6" fillId="4" borderId="1" xfId="1" applyFont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www.eaobservatory.org/jcmt/" TargetMode="External"/><Relationship Id="rId12" Type="http://schemas.openxmlformats.org/officeDocument/2006/relationships/hyperlink" Target="http://www.cfa.harvard.edu/sma/" TargetMode="External"/><Relationship Id="rId13" Type="http://schemas.openxmlformats.org/officeDocument/2006/relationships/hyperlink" Target="https://science.lbo.us/facilities/vlba" TargetMode="External"/><Relationship Id="rId14" Type="http://schemas.openxmlformats.org/officeDocument/2006/relationships/hyperlink" Target="http://westhawaiitoday.com/news/local-news/uh-hilo-will-decommission-beleaguered-hoku-kea-telescope" TargetMode="External"/><Relationship Id="rId15" Type="http://schemas.openxmlformats.org/officeDocument/2006/relationships/hyperlink" Target="http://www.hawaiitribune-herald.com/news/local-news/uh-manoa-telescope-preps-face-lift" TargetMode="External"/><Relationship Id="rId16" Type="http://schemas.openxmlformats.org/officeDocument/2006/relationships/hyperlink" Target="http://www.hawaii.edu/news/2015/10/21/third-maunakea-observatory-set-for-decommissioning/" TargetMode="External"/><Relationship Id="rId1" Type="http://schemas.openxmlformats.org/officeDocument/2006/relationships/hyperlink" Target="http://www.astro.uhh.hawaii.edu/NewEducationalTelescope.php" TargetMode="External"/><Relationship Id="rId2" Type="http://schemas.openxmlformats.org/officeDocument/2006/relationships/hyperlink" Target="http://www.ifa.hawaii.edu/88inch/" TargetMode="External"/><Relationship Id="rId3" Type="http://schemas.openxmlformats.org/officeDocument/2006/relationships/hyperlink" Target="http://irtfweb.ifa.hawaii.edu/" TargetMode="External"/><Relationship Id="rId4" Type="http://schemas.openxmlformats.org/officeDocument/2006/relationships/hyperlink" Target="http://www.cfht.hawaii.edu/" TargetMode="External"/><Relationship Id="rId5" Type="http://schemas.openxmlformats.org/officeDocument/2006/relationships/hyperlink" Target="http://www.ukirt.hawaii.edu/" TargetMode="External"/><Relationship Id="rId6" Type="http://schemas.openxmlformats.org/officeDocument/2006/relationships/hyperlink" Target="http://www.keckobservatory.org/" TargetMode="External"/><Relationship Id="rId7" Type="http://schemas.openxmlformats.org/officeDocument/2006/relationships/hyperlink" Target="http://www.keckobservatory.org/" TargetMode="External"/><Relationship Id="rId8" Type="http://schemas.openxmlformats.org/officeDocument/2006/relationships/hyperlink" Target="http://www.naoj.org/" TargetMode="External"/><Relationship Id="rId9" Type="http://schemas.openxmlformats.org/officeDocument/2006/relationships/hyperlink" Target="http://www.gemini.edu/" TargetMode="External"/><Relationship Id="rId10" Type="http://schemas.openxmlformats.org/officeDocument/2006/relationships/hyperlink" Target="http://cso.caltech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0"/>
  <sheetViews>
    <sheetView tabSelected="1" showWhiteSpace="0" view="pageLayout" zoomScale="110" workbookViewId="0">
      <selection activeCell="F17" sqref="F17"/>
    </sheetView>
  </sheetViews>
  <sheetFormatPr baseColWidth="10" defaultColWidth="9.1640625" defaultRowHeight="14" x14ac:dyDescent="0"/>
  <cols>
    <col min="1" max="1" width="3.5" style="19" customWidth="1"/>
    <col min="2" max="2" width="19.83203125" style="2" customWidth="1"/>
    <col min="3" max="3" width="9.5" style="2" customWidth="1"/>
    <col min="4" max="4" width="20.1640625" style="2" customWidth="1"/>
    <col min="5" max="6" width="13.5" style="2" customWidth="1"/>
    <col min="7" max="7" width="15.6640625" style="2" customWidth="1"/>
    <col min="8" max="8" width="8.83203125" style="2" hidden="1" customWidth="1"/>
    <col min="9" max="9" width="10.5" style="2" hidden="1" customWidth="1"/>
    <col min="10" max="10" width="13.1640625" style="27" hidden="1" customWidth="1"/>
    <col min="11" max="11" width="17.5" style="1" customWidth="1"/>
    <col min="12" max="12" width="51" style="4" customWidth="1"/>
    <col min="13" max="16384" width="9.1640625" style="4"/>
  </cols>
  <sheetData>
    <row r="1" spans="1:12" s="1" customFormat="1" ht="39" customHeight="1">
      <c r="A1" s="14"/>
      <c r="B1" s="15" t="s">
        <v>59</v>
      </c>
      <c r="C1" s="15" t="s">
        <v>2</v>
      </c>
      <c r="D1" s="15" t="s">
        <v>1</v>
      </c>
      <c r="E1" s="15" t="s">
        <v>69</v>
      </c>
      <c r="F1" s="15" t="s">
        <v>64</v>
      </c>
      <c r="G1" s="15" t="s">
        <v>35</v>
      </c>
      <c r="H1" s="15" t="s">
        <v>60</v>
      </c>
      <c r="I1" s="15" t="s">
        <v>61</v>
      </c>
      <c r="J1" s="24" t="s">
        <v>62</v>
      </c>
      <c r="K1" s="16" t="s">
        <v>77</v>
      </c>
      <c r="L1" s="16" t="s">
        <v>70</v>
      </c>
    </row>
    <row r="2" spans="1:12" ht="28">
      <c r="A2" s="8">
        <v>1</v>
      </c>
      <c r="B2" s="6" t="s">
        <v>63</v>
      </c>
      <c r="C2" s="7" t="s">
        <v>3</v>
      </c>
      <c r="D2" s="8" t="s">
        <v>0</v>
      </c>
      <c r="E2" s="21" t="s">
        <v>67</v>
      </c>
      <c r="F2" s="21" t="s">
        <v>66</v>
      </c>
      <c r="G2" s="20" t="s">
        <v>50</v>
      </c>
      <c r="H2" s="20" t="s">
        <v>34</v>
      </c>
      <c r="I2" s="20" t="s">
        <v>34</v>
      </c>
      <c r="J2" s="20" t="s">
        <v>34</v>
      </c>
      <c r="K2" s="8" t="s">
        <v>30</v>
      </c>
      <c r="L2" s="35" t="s">
        <v>71</v>
      </c>
    </row>
    <row r="3" spans="1:12">
      <c r="A3" s="8">
        <v>2</v>
      </c>
      <c r="B3" s="6" t="s">
        <v>6</v>
      </c>
      <c r="C3" s="8" t="s">
        <v>4</v>
      </c>
      <c r="D3" s="8" t="s">
        <v>57</v>
      </c>
      <c r="E3" s="21" t="s">
        <v>56</v>
      </c>
      <c r="F3" s="21" t="s">
        <v>65</v>
      </c>
      <c r="G3" s="20" t="s">
        <v>50</v>
      </c>
      <c r="H3" s="20" t="s">
        <v>34</v>
      </c>
      <c r="I3" s="20" t="s">
        <v>34</v>
      </c>
      <c r="J3" s="20" t="s">
        <v>34</v>
      </c>
      <c r="K3" s="8" t="s">
        <v>30</v>
      </c>
      <c r="L3" s="36" t="s">
        <v>68</v>
      </c>
    </row>
    <row r="4" spans="1:12" ht="28">
      <c r="A4" s="8">
        <v>3</v>
      </c>
      <c r="B4" s="6" t="s">
        <v>5</v>
      </c>
      <c r="C4" s="8" t="s">
        <v>7</v>
      </c>
      <c r="D4" s="8" t="s">
        <v>8</v>
      </c>
      <c r="E4" s="8" t="s">
        <v>39</v>
      </c>
      <c r="F4" s="32">
        <v>10000000</v>
      </c>
      <c r="G4" s="20" t="s">
        <v>36</v>
      </c>
      <c r="H4" s="28" t="e">
        <f>PRODUCT(#REF!,43560)</f>
        <v>#REF!</v>
      </c>
      <c r="I4" s="23" t="e">
        <f>(H4/H16)</f>
        <v>#REF!</v>
      </c>
      <c r="J4" s="25" t="e">
        <f>I4*2200000</f>
        <v>#REF!</v>
      </c>
      <c r="K4" s="8" t="s">
        <v>30</v>
      </c>
      <c r="L4" s="9" t="s">
        <v>81</v>
      </c>
    </row>
    <row r="5" spans="1:12" ht="28">
      <c r="A5" s="8">
        <v>4</v>
      </c>
      <c r="B5" s="6" t="s">
        <v>9</v>
      </c>
      <c r="C5" s="8" t="s">
        <v>10</v>
      </c>
      <c r="D5" s="8" t="s">
        <v>58</v>
      </c>
      <c r="E5" s="8" t="s">
        <v>40</v>
      </c>
      <c r="F5" s="32">
        <v>30000000</v>
      </c>
      <c r="G5" s="10" t="s">
        <v>50</v>
      </c>
      <c r="H5" s="28" t="e">
        <f>PRODUCT(#REF!,43560)</f>
        <v>#REF!</v>
      </c>
      <c r="I5" s="23" t="e">
        <f>(H5/H16)</f>
        <v>#REF!</v>
      </c>
      <c r="J5" s="25" t="e">
        <f t="shared" ref="J5:J14" si="0">I5*2200000</f>
        <v>#REF!</v>
      </c>
      <c r="K5" s="8" t="s">
        <v>83</v>
      </c>
      <c r="L5" s="9" t="s">
        <v>76</v>
      </c>
    </row>
    <row r="6" spans="1:12" ht="28">
      <c r="A6" s="8">
        <v>5</v>
      </c>
      <c r="B6" s="31" t="s">
        <v>12</v>
      </c>
      <c r="C6" s="8" t="s">
        <v>11</v>
      </c>
      <c r="D6" s="11" t="s">
        <v>38</v>
      </c>
      <c r="E6" s="8" t="s">
        <v>41</v>
      </c>
      <c r="F6" s="32">
        <v>5000000</v>
      </c>
      <c r="G6" s="20" t="s">
        <v>50</v>
      </c>
      <c r="H6" s="28" t="s">
        <v>34</v>
      </c>
      <c r="I6" s="28" t="s">
        <v>34</v>
      </c>
      <c r="J6" s="28" t="s">
        <v>34</v>
      </c>
      <c r="K6" s="8" t="s">
        <v>73</v>
      </c>
      <c r="L6" s="37" t="s">
        <v>75</v>
      </c>
    </row>
    <row r="7" spans="1:12" ht="28">
      <c r="A7" s="8">
        <v>6</v>
      </c>
      <c r="B7" s="6" t="s">
        <v>14</v>
      </c>
      <c r="C7" s="8" t="s">
        <v>13</v>
      </c>
      <c r="D7" s="17" t="s">
        <v>78</v>
      </c>
      <c r="E7" s="8" t="s">
        <v>49</v>
      </c>
      <c r="F7" s="32">
        <v>107000000</v>
      </c>
      <c r="G7" s="20" t="s">
        <v>36</v>
      </c>
      <c r="H7" s="28" t="e">
        <f>PRODUCT(#REF!,43560)</f>
        <v>#REF!</v>
      </c>
      <c r="I7" s="23" t="e">
        <f>(H7/H16)</f>
        <v>#REF!</v>
      </c>
      <c r="J7" s="25" t="e">
        <f t="shared" si="0"/>
        <v>#REF!</v>
      </c>
      <c r="K7" s="8" t="s">
        <v>30</v>
      </c>
      <c r="L7" s="9" t="s">
        <v>80</v>
      </c>
    </row>
    <row r="8" spans="1:12" ht="28">
      <c r="A8" s="8">
        <v>7</v>
      </c>
      <c r="B8" s="6" t="s">
        <v>15</v>
      </c>
      <c r="C8" s="8" t="s">
        <v>13</v>
      </c>
      <c r="D8" s="17" t="s">
        <v>78</v>
      </c>
      <c r="E8" s="8" t="s">
        <v>42</v>
      </c>
      <c r="F8" s="32">
        <v>91000000</v>
      </c>
      <c r="G8" s="20" t="s">
        <v>36</v>
      </c>
      <c r="H8" s="20" t="s">
        <v>34</v>
      </c>
      <c r="I8" s="20" t="s">
        <v>34</v>
      </c>
      <c r="J8" s="20" t="s">
        <v>34</v>
      </c>
      <c r="K8" s="8" t="s">
        <v>30</v>
      </c>
      <c r="L8" s="9" t="s">
        <v>80</v>
      </c>
    </row>
    <row r="9" spans="1:12" ht="28">
      <c r="A9" s="8">
        <v>8</v>
      </c>
      <c r="B9" s="6" t="s">
        <v>16</v>
      </c>
      <c r="C9" s="8" t="s">
        <v>17</v>
      </c>
      <c r="D9" s="17" t="s">
        <v>18</v>
      </c>
      <c r="E9" s="8" t="s">
        <v>43</v>
      </c>
      <c r="F9" s="32">
        <v>170000000</v>
      </c>
      <c r="G9" s="20" t="s">
        <v>36</v>
      </c>
      <c r="H9" s="28" t="e">
        <f>PRODUCT(#REF!,43560)</f>
        <v>#REF!</v>
      </c>
      <c r="I9" s="23" t="e">
        <f>(H9/H16)</f>
        <v>#REF!</v>
      </c>
      <c r="J9" s="25" t="e">
        <f t="shared" si="0"/>
        <v>#REF!</v>
      </c>
      <c r="K9" s="8" t="s">
        <v>84</v>
      </c>
      <c r="L9" s="9" t="s">
        <v>80</v>
      </c>
    </row>
    <row r="10" spans="1:12" ht="42">
      <c r="A10" s="8">
        <v>9</v>
      </c>
      <c r="B10" s="6" t="s">
        <v>19</v>
      </c>
      <c r="C10" s="8" t="s">
        <v>20</v>
      </c>
      <c r="D10" s="8" t="s">
        <v>55</v>
      </c>
      <c r="E10" s="8" t="s">
        <v>44</v>
      </c>
      <c r="F10" s="32">
        <v>92000000</v>
      </c>
      <c r="G10" s="20" t="s">
        <v>36</v>
      </c>
      <c r="H10" s="28" t="e">
        <f>PRODUCT(#REF!,43560)</f>
        <v>#REF!</v>
      </c>
      <c r="I10" s="23" t="e">
        <f>(H10/H16)</f>
        <v>#REF!</v>
      </c>
      <c r="J10" s="25" t="e">
        <f t="shared" si="0"/>
        <v>#REF!</v>
      </c>
      <c r="K10" s="8" t="s">
        <v>74</v>
      </c>
      <c r="L10" s="9" t="s">
        <v>80</v>
      </c>
    </row>
    <row r="11" spans="1:12" ht="28">
      <c r="A11" s="8">
        <v>10</v>
      </c>
      <c r="B11" s="6" t="s">
        <v>21</v>
      </c>
      <c r="C11" s="8" t="s">
        <v>22</v>
      </c>
      <c r="D11" s="8" t="s">
        <v>29</v>
      </c>
      <c r="E11" s="8" t="s">
        <v>51</v>
      </c>
      <c r="F11" s="32">
        <v>10000000</v>
      </c>
      <c r="G11" s="20" t="s">
        <v>36</v>
      </c>
      <c r="H11" s="28" t="e">
        <f>PRODUCT(#REF!,43560)</f>
        <v>#REF!</v>
      </c>
      <c r="I11" s="23" t="e">
        <f>(H11/H16)</f>
        <v>#REF!</v>
      </c>
      <c r="J11" s="25" t="e">
        <f t="shared" si="0"/>
        <v>#REF!</v>
      </c>
      <c r="K11" s="8" t="s">
        <v>30</v>
      </c>
      <c r="L11" s="34" t="s">
        <v>71</v>
      </c>
    </row>
    <row r="12" spans="1:12" s="5" customFormat="1" ht="28">
      <c r="A12" s="12">
        <v>11</v>
      </c>
      <c r="B12" s="13" t="s">
        <v>24</v>
      </c>
      <c r="C12" s="12" t="s">
        <v>23</v>
      </c>
      <c r="D12" s="12" t="s">
        <v>48</v>
      </c>
      <c r="E12" s="12" t="s">
        <v>45</v>
      </c>
      <c r="F12" s="33">
        <v>32000000</v>
      </c>
      <c r="G12" s="20" t="s">
        <v>36</v>
      </c>
      <c r="H12" s="28" t="e">
        <f>PRODUCT(#REF!,43560)</f>
        <v>#REF!</v>
      </c>
      <c r="I12" s="23" t="e">
        <f>(H12/H16)</f>
        <v>#REF!</v>
      </c>
      <c r="J12" s="25" t="e">
        <f t="shared" si="0"/>
        <v>#REF!</v>
      </c>
      <c r="K12" s="12" t="s">
        <v>30</v>
      </c>
      <c r="L12" s="34" t="s">
        <v>54</v>
      </c>
    </row>
    <row r="13" spans="1:12" ht="28">
      <c r="A13" s="8">
        <v>12</v>
      </c>
      <c r="B13" s="6" t="s">
        <v>25</v>
      </c>
      <c r="C13" s="8" t="s">
        <v>53</v>
      </c>
      <c r="D13" s="8" t="s">
        <v>79</v>
      </c>
      <c r="E13" s="8" t="s">
        <v>46</v>
      </c>
      <c r="F13" s="32">
        <v>48000000</v>
      </c>
      <c r="G13" s="20" t="s">
        <v>36</v>
      </c>
      <c r="H13" s="28" t="e">
        <f>PRODUCT(#REF!,43560)</f>
        <v>#REF!</v>
      </c>
      <c r="I13" s="23" t="e">
        <f>(H13/H16)</f>
        <v>#REF!</v>
      </c>
      <c r="J13" s="25" t="e">
        <f t="shared" si="0"/>
        <v>#REF!</v>
      </c>
      <c r="K13" s="8" t="s">
        <v>30</v>
      </c>
      <c r="L13" s="34" t="s">
        <v>54</v>
      </c>
    </row>
    <row r="14" spans="1:12">
      <c r="A14" s="8">
        <v>13</v>
      </c>
      <c r="B14" s="31" t="s">
        <v>26</v>
      </c>
      <c r="C14" s="8" t="s">
        <v>27</v>
      </c>
      <c r="D14" s="8" t="s">
        <v>28</v>
      </c>
      <c r="E14" s="8" t="s">
        <v>47</v>
      </c>
      <c r="F14" s="32">
        <v>7000000</v>
      </c>
      <c r="G14" s="20" t="s">
        <v>36</v>
      </c>
      <c r="H14" s="28" t="e">
        <f>PRODUCT(#REF!,43560)</f>
        <v>#REF!</v>
      </c>
      <c r="I14" s="23" t="e">
        <f>(H14/H16)</f>
        <v>#REF!</v>
      </c>
      <c r="J14" s="25" t="e">
        <f t="shared" si="0"/>
        <v>#REF!</v>
      </c>
      <c r="K14" s="8" t="s">
        <v>30</v>
      </c>
      <c r="L14" s="34" t="s">
        <v>52</v>
      </c>
    </row>
    <row r="15" spans="1:12" ht="98">
      <c r="A15" s="8">
        <v>14</v>
      </c>
      <c r="B15" s="8" t="s">
        <v>31</v>
      </c>
      <c r="C15" s="8" t="s">
        <v>32</v>
      </c>
      <c r="D15" s="18" t="s">
        <v>33</v>
      </c>
      <c r="E15" s="8" t="s">
        <v>82</v>
      </c>
      <c r="F15" s="32">
        <v>1400000000</v>
      </c>
      <c r="G15" s="20" t="s">
        <v>37</v>
      </c>
      <c r="H15" s="28" t="e">
        <f>PRODUCT(#REF!,43560)</f>
        <v>#REF!</v>
      </c>
      <c r="I15" s="23" t="e">
        <f>(H15/H16)</f>
        <v>#REF!</v>
      </c>
      <c r="J15" s="25" t="e">
        <f>I15*2200000</f>
        <v>#REF!</v>
      </c>
      <c r="K15" s="8" t="s">
        <v>72</v>
      </c>
      <c r="L15" s="8" t="s">
        <v>34</v>
      </c>
    </row>
    <row r="16" spans="1:12">
      <c r="B16" s="19"/>
      <c r="C16" s="19"/>
      <c r="D16" s="19"/>
      <c r="E16" s="19"/>
      <c r="F16" s="22"/>
      <c r="G16" s="19"/>
      <c r="H16" s="29" t="e">
        <f>SUM(H4:H15)</f>
        <v>#REF!</v>
      </c>
      <c r="I16" s="30" t="e">
        <f>SUM(I4:I15)</f>
        <v>#REF!</v>
      </c>
      <c r="J16" s="26" t="e">
        <f>SUM(J4:J15)</f>
        <v>#REF!</v>
      </c>
      <c r="L16" s="3"/>
    </row>
    <row r="17" spans="1:10">
      <c r="B17" s="19"/>
      <c r="C17" s="19"/>
      <c r="D17" s="19"/>
      <c r="E17" s="19"/>
      <c r="F17" s="22"/>
      <c r="G17" s="19"/>
      <c r="H17" s="22"/>
      <c r="I17" s="22"/>
      <c r="J17" s="26"/>
    </row>
    <row r="20" spans="1:10">
      <c r="A20" s="38"/>
      <c r="B20" s="38"/>
    </row>
  </sheetData>
  <mergeCells count="1">
    <mergeCell ref="A20:B20"/>
  </mergeCells>
  <phoneticPr fontId="8" type="noConversion"/>
  <hyperlinks>
    <hyperlink ref="B2" r:id="rId1" display="UH 0.9-meter Educational Telescope 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L2" r:id="rId14"/>
    <hyperlink ref="L3" r:id="rId15"/>
    <hyperlink ref="L6" r:id="rId16"/>
  </hyperlinks>
  <printOptions gridLines="1"/>
  <pageMargins left="0.25" right="0.25" top="0.75" bottom="0.25" header="0.3" footer="0.3"/>
  <pageSetup paperSize="5" scale="96" fitToHeight="0" orientation="landscape"/>
  <headerFooter>
    <oddHeader xml:space="preserve">&amp;C&amp;"-,Bold"&amp;14Mauna Kea Astronomy Facilities
</oddHeader>
    <oddFooter>&amp;L&amp;"Calibri,Regular"&amp;K000000&amp;D&amp;R&amp;"Calibri,Regular"&amp;K000000&amp;P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Telescopes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Sterling Wong</dc:creator>
  <cp:lastModifiedBy>Alice  Silbanuz</cp:lastModifiedBy>
  <cp:lastPrinted>2017-11-06T23:25:06Z</cp:lastPrinted>
  <dcterms:created xsi:type="dcterms:W3CDTF">2013-10-18T03:29:23Z</dcterms:created>
  <dcterms:modified xsi:type="dcterms:W3CDTF">2017-11-06T23:25:16Z</dcterms:modified>
</cp:coreProperties>
</file>